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I30" i="1"/>
  <c r="F30"/>
  <c r="I12"/>
  <c r="F19"/>
  <c r="F17"/>
  <c r="F12"/>
  <c r="I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<sst xmlns="http://schemas.openxmlformats.org/spreadsheetml/2006/main" count="55" uniqueCount="51">
  <si>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</si>
  <si>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</si>
  <si>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</si>
  <si>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</si>
  <si>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</si>
  <si>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</si>
  <si>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</si>
  <si>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</si>
  <si>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</si>
  <si>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</si>
  <si>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</si>
  <si>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</si>
  <si>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</si>
  <si>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</si>
  <si>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</si>
  <si>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</si>
  <si>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</si>
  <si>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</si>
  <si>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</si>
  <si>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</si>
  <si>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</si>
  <si>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</si>
  <si>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</si>
  <si>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</si>
  <si>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</si>
  <si>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</si>
  <si>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</si>
  <si>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</si>
  <si>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</si>
  <si>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</si>
  <si>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</si>
  <si>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</si>
  <si>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</si>
  <si>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</si>
  <si>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</si>
  <si>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</si>
  <si>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</si>
  <si>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</si>
  <si>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</si>
  <si>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</si>
  <si>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</si>
  <si>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</si>
  <si>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</si>
  <si>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</si>
  <si>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</si>
  <si>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січень-вересень  2024-2025 років</t>
  </si>
  <si>
    <t xml:space="preserve">
Уточнені планові показники 
на січень-вересень 2025 року </t>
  </si>
  <si>
    <t>Фактичні надходження 
за січень-вересень 2025 року</t>
  </si>
  <si>
    <t xml:space="preserve">Cпівставлення  фактичних надходжень за  січень-вересень 2025 року з уточненими плановими показниками </t>
  </si>
  <si>
    <t>Фактичні надходження 
за січень-вересень 2024 року</t>
  </si>
  <si>
    <t>Cпівставлення фактичних надходжень за  січень-вересень 2025 року 
з фактичними надходженнями за  січень-вересень 2024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</si>
</sst>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164" fontId="13" fillId="0" borderId="1" xfId="2" applyNumberFormat="1" applyFont="1" applyFill="1" applyBorder="1" applyAlignment="1" applyProtection="1">
      <alignment vertical="top"/>
    </xf>
    <xf numFmtId="169" fontId="13" fillId="0" borderId="1" xfId="1" applyNumberFormat="1" applyFont="1" applyFill="1" applyBorder="1" applyAlignment="1" applyProtection="1">
      <alignment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C32" sqref="C32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61" t="s">
        <v>45</v>
      </c>
      <c r="B4" s="61"/>
      <c r="C4" s="61"/>
      <c r="D4" s="61"/>
      <c r="E4" s="61"/>
      <c r="F4" s="61"/>
      <c r="G4" s="61"/>
      <c r="H4" s="61"/>
      <c r="I4" s="61"/>
    </row>
    <row r="5" spans="1:9" s="1" customFormat="1" ht="27.6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3" t="s">
        <v>1</v>
      </c>
      <c r="B7" s="64" t="s">
        <v>2</v>
      </c>
      <c r="C7" s="67" t="s">
        <v>46</v>
      </c>
      <c r="D7" s="65" t="s">
        <v>47</v>
      </c>
      <c r="E7" s="66" t="s">
        <v>48</v>
      </c>
      <c r="F7" s="66"/>
      <c r="G7" s="65" t="s">
        <v>49</v>
      </c>
      <c r="H7" s="66" t="s">
        <v>50</v>
      </c>
      <c r="I7" s="66"/>
    </row>
    <row r="8" spans="1:9" ht="23.25" customHeight="1">
      <c r="A8" s="63"/>
      <c r="B8" s="64"/>
      <c r="C8" s="67"/>
      <c r="D8" s="65"/>
      <c r="E8" s="8" t="s">
        <v>3</v>
      </c>
      <c r="F8" s="8" t="s">
        <v>4</v>
      </c>
      <c r="G8" s="65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6" t="s">
        <v>13</v>
      </c>
      <c r="B10" s="57"/>
      <c r="C10" s="57"/>
      <c r="D10" s="57"/>
      <c r="E10" s="57"/>
      <c r="F10" s="57"/>
      <c r="G10" s="57"/>
      <c r="H10" s="57"/>
      <c r="I10" s="57"/>
    </row>
    <row r="11" spans="1:9" s="15" customFormat="1" ht="25.2" customHeight="1">
      <c r="A11" s="12" t="s">
        <v>14</v>
      </c>
      <c r="B11" s="13">
        <v>11010000</v>
      </c>
      <c r="C11" s="54">
        <v>430450</v>
      </c>
      <c r="D11" s="14">
        <v>433130.4</v>
      </c>
      <c r="E11" s="43">
        <f>D11-C11</f>
        <v>2680.4000000000233</v>
      </c>
      <c r="F11" s="14">
        <f>D11*100/C11</f>
        <v>100.62269717737252</v>
      </c>
      <c r="G11" s="14">
        <v>395496.3</v>
      </c>
      <c r="H11" s="41">
        <f>D11-G11</f>
        <v>37634.100000000035</v>
      </c>
      <c r="I11" s="14">
        <f t="shared" ref="I11:I14" si="0">D11/G11*100</f>
        <v>109.51566424262379</v>
      </c>
    </row>
    <row r="12" spans="1:9" s="15" customFormat="1" ht="27" customHeight="1">
      <c r="A12" s="12" t="s">
        <v>15</v>
      </c>
      <c r="B12" s="13">
        <v>11020200</v>
      </c>
      <c r="C12" s="55">
        <v>6179</v>
      </c>
      <c r="D12" s="14">
        <v>8083.8</v>
      </c>
      <c r="E12" s="43">
        <f t="shared" ref="E12:E25" si="1">D12-C12</f>
        <v>1904.8000000000002</v>
      </c>
      <c r="F12" s="14">
        <f>D12*100/C12</f>
        <v>130.82699465932998</v>
      </c>
      <c r="G12" s="14">
        <v>10642</v>
      </c>
      <c r="H12" s="42">
        <f t="shared" ref="H12:H24" si="2">D12-G12</f>
        <v>-2558.1999999999998</v>
      </c>
      <c r="I12" s="14">
        <f t="shared" si="0"/>
        <v>75.961285472655518</v>
      </c>
    </row>
    <row r="13" spans="1:9" s="15" customFormat="1" ht="21">
      <c r="A13" s="12" t="s">
        <v>37</v>
      </c>
      <c r="B13" s="13">
        <v>14000000</v>
      </c>
      <c r="C13" s="55">
        <v>36705</v>
      </c>
      <c r="D13" s="40">
        <v>37959.300000000003</v>
      </c>
      <c r="E13" s="43">
        <f t="shared" si="1"/>
        <v>1254.3000000000029</v>
      </c>
      <c r="F13" s="14">
        <f t="shared" ref="F13:F25" si="3">D13*100/C13</f>
        <v>103.41724560686556</v>
      </c>
      <c r="G13" s="40">
        <v>34572.300000000003</v>
      </c>
      <c r="H13" s="41">
        <f t="shared" si="2"/>
        <v>3387</v>
      </c>
      <c r="I13" s="14">
        <f t="shared" si="0"/>
        <v>109.79686049235949</v>
      </c>
    </row>
    <row r="14" spans="1:9" s="15" customFormat="1" ht="21">
      <c r="A14" s="12" t="s">
        <v>41</v>
      </c>
      <c r="B14" s="13">
        <v>18010000</v>
      </c>
      <c r="C14" s="40">
        <f>C15+C16+C17</f>
        <v>38000</v>
      </c>
      <c r="D14" s="40">
        <f t="shared" ref="D14" si="4">D15+D16+D17</f>
        <v>38754</v>
      </c>
      <c r="E14" s="43">
        <f t="shared" si="1"/>
        <v>754</v>
      </c>
      <c r="F14" s="14">
        <f t="shared" si="3"/>
        <v>101.98421052631579</v>
      </c>
      <c r="G14" s="40">
        <f>G15+G16+G17</f>
        <v>39596.9</v>
      </c>
      <c r="H14" s="41">
        <f t="shared" si="2"/>
        <v>-842.90000000000146</v>
      </c>
      <c r="I14" s="14">
        <f t="shared" si="0"/>
        <v>97.871298005651951</v>
      </c>
    </row>
    <row r="15" spans="1:9" s="15" customFormat="1" ht="43.8" customHeight="1">
      <c r="A15" s="26" t="s">
        <v>16</v>
      </c>
      <c r="B15" s="44" t="s">
        <v>38</v>
      </c>
      <c r="C15" s="45">
        <v>1025.5</v>
      </c>
      <c r="D15" s="27">
        <v>1850.1</v>
      </c>
      <c r="E15" s="52">
        <f t="shared" si="1"/>
        <v>824.59999999999991</v>
      </c>
      <c r="F15" s="53">
        <f t="shared" si="3"/>
        <v>180.40955631399316</v>
      </c>
      <c r="G15" s="27">
        <v>1589.6</v>
      </c>
      <c r="H15" s="46">
        <f t="shared" si="2"/>
        <v>260.5</v>
      </c>
      <c r="I15" s="27">
        <f t="shared" ref="I15" si="5">D15/G15*100</f>
        <v>116.38777050830397</v>
      </c>
    </row>
    <row r="16" spans="1:9" s="15" customFormat="1" ht="42.6" customHeight="1">
      <c r="A16" s="26" t="s">
        <v>17</v>
      </c>
      <c r="B16" s="44" t="s">
        <v>39</v>
      </c>
      <c r="C16" s="45">
        <v>36937</v>
      </c>
      <c r="D16" s="27">
        <v>36812.800000000003</v>
      </c>
      <c r="E16" s="52">
        <f t="shared" si="1"/>
        <v>-124.19999999999709</v>
      </c>
      <c r="F16" s="53">
        <f t="shared" si="3"/>
        <v>99.663751793594514</v>
      </c>
      <c r="G16" s="27">
        <v>37694.400000000001</v>
      </c>
      <c r="H16" s="46">
        <f t="shared" si="2"/>
        <v>-881.59999999999854</v>
      </c>
      <c r="I16" s="27">
        <f>D16/G16*100</f>
        <v>97.661191052251795</v>
      </c>
    </row>
    <row r="17" spans="1:9" s="15" customFormat="1" ht="38.4">
      <c r="A17" s="26" t="s">
        <v>18</v>
      </c>
      <c r="B17" s="44" t="s">
        <v>40</v>
      </c>
      <c r="C17" s="45">
        <v>37.5</v>
      </c>
      <c r="D17" s="27">
        <v>91.1</v>
      </c>
      <c r="E17" s="52">
        <f t="shared" si="1"/>
        <v>53.599999999999994</v>
      </c>
      <c r="F17" s="53">
        <f t="shared" si="3"/>
        <v>242.93333333333334</v>
      </c>
      <c r="G17" s="27">
        <v>312.89999999999998</v>
      </c>
      <c r="H17" s="46">
        <f t="shared" si="2"/>
        <v>-221.79999999999998</v>
      </c>
      <c r="I17" s="27">
        <f t="shared" ref="I17" si="6">D17/G17*100</f>
        <v>29.114733141578782</v>
      </c>
    </row>
    <row r="18" spans="1:9" s="15" customFormat="1" ht="21">
      <c r="A18" s="12" t="s">
        <v>19</v>
      </c>
      <c r="B18" s="13">
        <v>18050000</v>
      </c>
      <c r="C18" s="39">
        <v>85700</v>
      </c>
      <c r="D18" s="14">
        <v>90230.2</v>
      </c>
      <c r="E18" s="43">
        <f t="shared" si="1"/>
        <v>4530.1999999999971</v>
      </c>
      <c r="F18" s="14">
        <f t="shared" si="3"/>
        <v>105.28611435239206</v>
      </c>
      <c r="G18" s="14">
        <v>82388.7</v>
      </c>
      <c r="H18" s="41">
        <f t="shared" si="2"/>
        <v>7841.5</v>
      </c>
      <c r="I18" s="14">
        <f>D18/G18*100</f>
        <v>109.51768871216562</v>
      </c>
    </row>
    <row r="19" spans="1:9" s="15" customFormat="1" ht="42" customHeight="1">
      <c r="A19" s="12" t="s">
        <v>20</v>
      </c>
      <c r="B19" s="13">
        <v>21010300</v>
      </c>
      <c r="C19" s="40">
        <v>875</v>
      </c>
      <c r="D19" s="14">
        <v>1093</v>
      </c>
      <c r="E19" s="43">
        <f t="shared" si="1"/>
        <v>218</v>
      </c>
      <c r="F19" s="14">
        <f t="shared" si="3"/>
        <v>124.91428571428571</v>
      </c>
      <c r="G19" s="14">
        <v>2314.1999999999998</v>
      </c>
      <c r="H19" s="41">
        <f t="shared" si="2"/>
        <v>-1221.1999999999998</v>
      </c>
      <c r="I19" s="14">
        <f>D19/G19*100</f>
        <v>47.230144326333075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3.2</v>
      </c>
      <c r="H20" s="41">
        <f t="shared" si="2"/>
        <v>-3.2</v>
      </c>
      <c r="I20" s="14"/>
    </row>
    <row r="21" spans="1:9" s="15" customFormat="1" ht="21">
      <c r="A21" s="12" t="s">
        <v>21</v>
      </c>
      <c r="B21" s="13">
        <v>21080000</v>
      </c>
      <c r="C21" s="39">
        <v>953.9</v>
      </c>
      <c r="D21" s="14">
        <v>1570.2</v>
      </c>
      <c r="E21" s="43">
        <f t="shared" si="1"/>
        <v>616.30000000000007</v>
      </c>
      <c r="F21" s="14">
        <f t="shared" si="3"/>
        <v>164.60844952301079</v>
      </c>
      <c r="G21" s="14">
        <v>755.9</v>
      </c>
      <c r="H21" s="41">
        <f t="shared" si="2"/>
        <v>814.30000000000007</v>
      </c>
      <c r="I21" s="14">
        <f t="shared" ref="I21:I22" si="7">D21/G21*100</f>
        <v>207.72588966794552</v>
      </c>
    </row>
    <row r="22" spans="1:9" s="15" customFormat="1" ht="24.6" customHeight="1">
      <c r="A22" s="12" t="s">
        <v>22</v>
      </c>
      <c r="B22" s="16">
        <v>22010000</v>
      </c>
      <c r="C22" s="39">
        <v>1837</v>
      </c>
      <c r="D22" s="14">
        <v>1612.7</v>
      </c>
      <c r="E22" s="43">
        <f t="shared" si="1"/>
        <v>-224.29999999999995</v>
      </c>
      <c r="F22" s="14">
        <f t="shared" si="3"/>
        <v>87.789874795862815</v>
      </c>
      <c r="G22" s="14">
        <v>1899.8</v>
      </c>
      <c r="H22" s="41">
        <f t="shared" si="2"/>
        <v>-287.09999999999991</v>
      </c>
      <c r="I22" s="14">
        <f t="shared" si="7"/>
        <v>84.887882935045795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22.8</v>
      </c>
      <c r="E23" s="43">
        <f t="shared" si="1"/>
        <v>22.8</v>
      </c>
      <c r="F23" s="14"/>
      <c r="G23" s="14">
        <v>483.7</v>
      </c>
      <c r="H23" s="41">
        <f t="shared" si="2"/>
        <v>-460.9</v>
      </c>
      <c r="I23" s="14">
        <f>D23/G23*100</f>
        <v>4.7136654951416173</v>
      </c>
    </row>
    <row r="24" spans="1:9" s="15" customFormat="1" ht="21">
      <c r="A24" s="12" t="s">
        <v>24</v>
      </c>
      <c r="B24" s="13">
        <v>22090000</v>
      </c>
      <c r="C24" s="39">
        <v>157.1</v>
      </c>
      <c r="D24" s="14">
        <v>98.1</v>
      </c>
      <c r="E24" s="43">
        <f t="shared" si="1"/>
        <v>-59</v>
      </c>
      <c r="F24" s="14">
        <f t="shared" si="3"/>
        <v>62.444302991725017</v>
      </c>
      <c r="G24" s="14">
        <v>160.4</v>
      </c>
      <c r="H24" s="41">
        <f t="shared" si="2"/>
        <v>-62.300000000000011</v>
      </c>
      <c r="I24" s="14">
        <f>D24/G24*100</f>
        <v>61.159600997506224</v>
      </c>
    </row>
    <row r="25" spans="1:9" s="15" customFormat="1" ht="21">
      <c r="A25" s="12" t="s">
        <v>21</v>
      </c>
      <c r="B25" s="13">
        <v>24060000</v>
      </c>
      <c r="C25" s="39">
        <v>2085</v>
      </c>
      <c r="D25" s="14">
        <v>2089.5</v>
      </c>
      <c r="E25" s="43">
        <f t="shared" si="1"/>
        <v>4.5</v>
      </c>
      <c r="F25" s="14">
        <f t="shared" si="3"/>
        <v>100.2158273381295</v>
      </c>
      <c r="G25" s="14">
        <v>2296</v>
      </c>
      <c r="H25" s="41">
        <f t="shared" ref="H25" si="8">D25-G25</f>
        <v>-206.5</v>
      </c>
      <c r="I25" s="14">
        <f t="shared" ref="I25:I26" si="9">D25/G25*100</f>
        <v>91.006097560975604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602942</v>
      </c>
      <c r="D26" s="19">
        <f t="shared" ref="D26" si="10">D25+D24+D23+D22+D21+D19+D18+D14+D13+D12+D11</f>
        <v>614644</v>
      </c>
      <c r="E26" s="47">
        <f>D26-C26</f>
        <v>11702</v>
      </c>
      <c r="F26" s="19">
        <f>D26*100/C26</f>
        <v>101.94081686132331</v>
      </c>
      <c r="G26" s="19">
        <f>G25+G24+G23+G22+G21+G19+G18+G14+G13+G12+G11+G20</f>
        <v>570609.39999999991</v>
      </c>
      <c r="H26" s="47">
        <f t="shared" ref="H26" si="11">H25+H24+H23+H22+H21+H19+H18+H14+H13+H12+H11</f>
        <v>44037.800000000032</v>
      </c>
      <c r="I26" s="50">
        <f t="shared" si="9"/>
        <v>107.71711787432876</v>
      </c>
    </row>
    <row r="27" spans="1:9" ht="18.600000000000001">
      <c r="A27" s="58" t="s">
        <v>26</v>
      </c>
      <c r="B27" s="59"/>
      <c r="C27" s="59"/>
      <c r="D27" s="59"/>
      <c r="E27" s="59"/>
      <c r="F27" s="59"/>
      <c r="G27" s="59"/>
      <c r="H27" s="59"/>
      <c r="I27" s="59"/>
    </row>
    <row r="28" spans="1:9" ht="21">
      <c r="A28" s="21" t="s">
        <v>27</v>
      </c>
      <c r="B28" s="22"/>
      <c r="C28" s="23">
        <f>C29+C30+C31+C32</f>
        <v>607.79999999999995</v>
      </c>
      <c r="D28" s="23">
        <f>D29+D30+D31+D32</f>
        <v>15861.9</v>
      </c>
      <c r="E28" s="49">
        <f>D28-C28</f>
        <v>15254.1</v>
      </c>
      <c r="F28" s="23">
        <f>D28*100/C28</f>
        <v>2609.7235932872659</v>
      </c>
      <c r="G28" s="23">
        <f>G29+G30+G31+G32</f>
        <v>59734.04</v>
      </c>
      <c r="H28" s="49">
        <f>D28-G28</f>
        <v>-43872.14</v>
      </c>
      <c r="I28" s="23">
        <f>D28/G28*100</f>
        <v>26.554205943545757</v>
      </c>
    </row>
    <row r="29" spans="1:9" ht="21">
      <c r="A29" s="12" t="s">
        <v>28</v>
      </c>
      <c r="B29" s="13">
        <v>19010000</v>
      </c>
      <c r="C29" s="24">
        <v>73</v>
      </c>
      <c r="D29" s="48">
        <v>99.7</v>
      </c>
      <c r="E29" s="48">
        <f>D29-C29</f>
        <v>26.700000000000003</v>
      </c>
      <c r="F29" s="43">
        <f>D29*100/C29</f>
        <v>136.57534246575344</v>
      </c>
      <c r="G29" s="48">
        <v>-76.099999999999994</v>
      </c>
      <c r="H29" s="48">
        <f t="shared" ref="H29:H37" si="12">D29-G29</f>
        <v>175.8</v>
      </c>
      <c r="I29" s="48">
        <f t="shared" ref="I29:I37" si="13">D29/G29*100</f>
        <v>-131.01182654402103</v>
      </c>
    </row>
    <row r="30" spans="1:9" ht="21">
      <c r="A30" s="25" t="s">
        <v>21</v>
      </c>
      <c r="B30" s="13">
        <v>24060000</v>
      </c>
      <c r="C30" s="24">
        <v>15</v>
      </c>
      <c r="D30" s="24">
        <v>42.3</v>
      </c>
      <c r="E30" s="48">
        <f t="shared" ref="E30:E32" si="14">D30-C30</f>
        <v>27.299999999999997</v>
      </c>
      <c r="F30" s="43">
        <f>D30*100/C30</f>
        <v>282</v>
      </c>
      <c r="G30" s="24">
        <v>0.34</v>
      </c>
      <c r="H30" s="48">
        <f t="shared" si="12"/>
        <v>41.959999999999994</v>
      </c>
      <c r="I30" s="48">
        <f t="shared" si="13"/>
        <v>12441.176470588234</v>
      </c>
    </row>
    <row r="31" spans="1:9" ht="23.4" customHeight="1">
      <c r="A31" s="12" t="s">
        <v>29</v>
      </c>
      <c r="B31" s="13" t="s">
        <v>30</v>
      </c>
      <c r="C31" s="14">
        <v>519.79999999999995</v>
      </c>
      <c r="D31" s="14">
        <v>15719.9</v>
      </c>
      <c r="E31" s="48">
        <f t="shared" si="14"/>
        <v>15200.1</v>
      </c>
      <c r="F31" s="14">
        <f t="shared" ref="F31" si="15">D31*100/C31</f>
        <v>3024.2208541746827</v>
      </c>
      <c r="G31" s="14">
        <v>59809.8</v>
      </c>
      <c r="H31" s="43">
        <f t="shared" si="12"/>
        <v>-44089.9</v>
      </c>
      <c r="I31" s="14">
        <f t="shared" si="13"/>
        <v>26.283150921755293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4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5.6000000000000001E-2</v>
      </c>
      <c r="H33" s="49">
        <f t="shared" si="12"/>
        <v>4.4000000000000004E-2</v>
      </c>
      <c r="I33" s="23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5.6000000000000001E-2</v>
      </c>
      <c r="H34" s="48">
        <f t="shared" si="12"/>
        <v>4.4000000000000004E-2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607.79999999999995</v>
      </c>
      <c r="D36" s="19">
        <f>D28+D33</f>
        <v>15862</v>
      </c>
      <c r="E36" s="19">
        <f>D36-C36</f>
        <v>15254.2</v>
      </c>
      <c r="F36" s="19">
        <f>D36*100/C36</f>
        <v>2609.7400460677854</v>
      </c>
      <c r="G36" s="19">
        <f>G28+G33</f>
        <v>59734.095999999998</v>
      </c>
      <c r="H36" s="47">
        <f t="shared" si="12"/>
        <v>-43872.095999999998</v>
      </c>
      <c r="I36" s="19">
        <f t="shared" si="13"/>
        <v>26.554348457872369</v>
      </c>
    </row>
    <row r="37" spans="1:9" ht="21">
      <c r="A37" s="17" t="s">
        <v>36</v>
      </c>
      <c r="B37" s="29"/>
      <c r="C37" s="19">
        <f>C26+C36</f>
        <v>603549.80000000005</v>
      </c>
      <c r="D37" s="19">
        <f>D26+D36</f>
        <v>630506</v>
      </c>
      <c r="E37" s="47">
        <f>D37-C37</f>
        <v>26956.199999999953</v>
      </c>
      <c r="F37" s="19">
        <f>D37*100/C37</f>
        <v>104.46627602229343</v>
      </c>
      <c r="G37" s="19">
        <f>G26+G36</f>
        <v>630343.49599999993</v>
      </c>
      <c r="H37" s="47">
        <f t="shared" si="12"/>
        <v>162.50400000007357</v>
      </c>
      <c r="I37" s="19">
        <f t="shared" si="13"/>
        <v>100.02578022951474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60"/>
      <c r="B39" s="60"/>
      <c r="C39" s="60"/>
      <c r="D39" s="60"/>
      <c r="E39" s="60"/>
      <c r="F39" s="60"/>
      <c r="G39" s="60"/>
      <c r="H39" s="60"/>
      <c r="I39" s="60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2025-04-02T11:15:23Z</cp:lastPrinted>
  <dcterms:created xsi:type="dcterms:W3CDTF">2020-04-09T07:27:14Z</dcterms:created>
  <dcterms:modified xsi:type="dcterms:W3CDTF">2025-10-03T07:46:19Z</dcterms:modified>
</cp:coreProperties>
</file>